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tables/table2.xml" ContentType="application/vnd.openxmlformats-officedocument.spreadsheetml.table+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8"/>
  <workbookPr defaultThemeVersion="166925"/>
  <mc:AlternateContent xmlns:mc="http://schemas.openxmlformats.org/markup-compatibility/2006">
    <mc:Choice Requires="x15">
      <x15ac:absPath xmlns:x15ac="http://schemas.microsoft.com/office/spreadsheetml/2010/11/ac" url="/Users/EFS/Downloads/"/>
    </mc:Choice>
  </mc:AlternateContent>
  <xr:revisionPtr revIDLastSave="0" documentId="13_ncr:1_{27D7E160-3143-1449-B6DC-0A357237EC44}" xr6:coauthVersionLast="47" xr6:coauthVersionMax="47" xr10:uidLastSave="{00000000-0000-0000-0000-000000000000}"/>
  <bookViews>
    <workbookView xWindow="0" yWindow="920" windowWidth="28800" windowHeight="15860" activeTab="1" xr2:uid="{45CD098D-C62E-FB4F-858A-DAF5D5D9880F}"/>
  </bookViews>
  <sheets>
    <sheet name="Inventory Manager Notes" sheetId="6" r:id="rId1"/>
    <sheet name="Roastery Inventory" sheetId="4" r:id="rId2"/>
    <sheet name="Blend Volume Estimates" sheetId="1" r:id="rId3"/>
    <sheet name="Weekly Blend Component Use" sheetId="2" r:id="rId4"/>
    <sheet name="Weekly Single Origin Use"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6" i="1" l="1"/>
  <c r="C17" i="1"/>
  <c r="C18" i="1"/>
  <c r="C21" i="1"/>
  <c r="B9" i="1"/>
  <c r="A2" i="4"/>
  <c r="D21" i="4"/>
  <c r="E21" i="4" s="1"/>
  <c r="E18" i="4"/>
  <c r="E14" i="5"/>
  <c r="D14" i="5"/>
  <c r="C14" i="5"/>
  <c r="B14" i="5"/>
  <c r="A2" i="5"/>
  <c r="D6" i="4"/>
  <c r="D19" i="4"/>
  <c r="E19" i="4" s="1"/>
  <c r="D20" i="4"/>
  <c r="E20" i="4" s="1"/>
  <c r="D18" i="4"/>
  <c r="D7" i="4"/>
  <c r="D8" i="4"/>
  <c r="D9" i="4"/>
  <c r="D10" i="4"/>
  <c r="E10" i="4" s="1"/>
  <c r="D11" i="4"/>
  <c r="D12" i="4"/>
  <c r="D13" i="4"/>
  <c r="D14" i="4"/>
  <c r="E14" i="4" s="1"/>
  <c r="D5" i="4"/>
  <c r="B14" i="2"/>
  <c r="A2" i="2"/>
  <c r="C14" i="2"/>
  <c r="D14" i="2"/>
  <c r="E14" i="2"/>
  <c r="F14" i="2"/>
  <c r="G14" i="2"/>
  <c r="H14" i="2"/>
  <c r="I14" i="2"/>
  <c r="J14" i="2"/>
  <c r="K14" i="2"/>
  <c r="B12" i="1"/>
  <c r="C45" i="1"/>
  <c r="C40" i="1"/>
  <c r="C50" i="1"/>
  <c r="B21" i="1" s="1"/>
  <c r="C46" i="1"/>
  <c r="C41" i="1"/>
  <c r="B17" i="1" s="1"/>
  <c r="C39" i="1"/>
  <c r="C34" i="1"/>
  <c r="B14" i="1" s="1"/>
  <c r="C35" i="1"/>
  <c r="C33" i="1"/>
  <c r="B20" i="1" s="1"/>
  <c r="C28" i="1"/>
  <c r="B13" i="1" s="1"/>
  <c r="C29" i="1"/>
  <c r="B16" i="1" s="1"/>
  <c r="C27" i="1"/>
  <c r="C47" i="1" l="1"/>
  <c r="E13" i="4"/>
  <c r="C20" i="1" s="1"/>
  <c r="E7" i="4"/>
  <c r="C14" i="1" s="1"/>
  <c r="E9" i="4"/>
  <c r="E5" i="4"/>
  <c r="C12" i="1" s="1"/>
  <c r="E6" i="4"/>
  <c r="C13" i="1" s="1"/>
  <c r="C36" i="1"/>
  <c r="C51" i="1"/>
  <c r="C42" i="1"/>
  <c r="B18" i="1"/>
  <c r="B15" i="1"/>
  <c r="E8" i="4" s="1"/>
  <c r="C15" i="1" s="1"/>
  <c r="B19" i="1"/>
  <c r="E12" i="4" s="1"/>
  <c r="C19" i="1" s="1"/>
  <c r="C30" i="1"/>
  <c r="B22" i="1" l="1"/>
  <c r="E1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Efficiency for Sustainability </author>
    <author>Irving Farm</author>
  </authors>
  <commentList>
    <comment ref="A1" authorId="0" shapeId="0" xr:uid="{163E0FEE-BD5E-034A-B099-67C3F2EA9B06}">
      <text>
        <r>
          <rPr>
            <sz val="10"/>
            <color rgb="FF000000"/>
            <rFont val="Tahoma"/>
            <family val="2"/>
          </rPr>
          <t xml:space="preserve">This sheet is an overview of how much coffee the business has on had at your roasting facility and when the business should expect to run out of each coffee. </t>
        </r>
      </text>
    </comment>
    <comment ref="E4" authorId="1" shapeId="0" xr:uid="{3B88CB65-15B8-DF4D-9307-AD9549104E7C}">
      <text>
        <r>
          <rPr>
            <b/>
            <sz val="11"/>
            <color rgb="FF000000"/>
            <rFont val="Calibri"/>
            <family val="2"/>
          </rPr>
          <t>How to use:</t>
        </r>
        <r>
          <rPr>
            <sz val="11"/>
            <color rgb="FF000000"/>
            <rFont val="Calibri"/>
            <family val="2"/>
          </rPr>
          <t xml:space="preserve">
</t>
        </r>
        <r>
          <rPr>
            <sz val="11"/>
            <color rgb="FF000000"/>
            <rFont val="Calibri"/>
            <family val="2"/>
          </rPr>
          <t xml:space="preserve">Weeks of inventory calculations in this spreadsheet are based on the estimated weekly volume of each blend from the "Blend Volume Estimates" tab . Weeks of inventory calcuations assume that inventory counts are accurate, weekly volumes are accurate, and do not account for changes to demand or blend components.  
</t>
        </r>
        <r>
          <rPr>
            <sz val="11"/>
            <color rgb="FF000000"/>
            <rFont val="Calibri"/>
            <family val="2"/>
          </rPr>
          <t xml:space="preserve">
</t>
        </r>
        <r>
          <rPr>
            <sz val="11"/>
            <color rgb="FF000000"/>
            <rFont val="Calibri"/>
            <family val="2"/>
          </rPr>
          <t xml:space="preserve">
</t>
        </r>
      </text>
    </comment>
    <comment ref="E17" authorId="0" shapeId="0" xr:uid="{E1A6BB50-6D52-EF4B-A993-2478EC071E30}">
      <text>
        <r>
          <rPr>
            <b/>
            <sz val="10"/>
            <color rgb="FF000000"/>
            <rFont val="Tahoma"/>
            <family val="2"/>
          </rPr>
          <t xml:space="preserve">How to use:
</t>
        </r>
        <r>
          <rPr>
            <sz val="10"/>
            <color rgb="FF000000"/>
            <rFont val="Tahoma"/>
            <family val="2"/>
          </rPr>
          <t xml:space="preserve">These estimates are the Green lbs at the roastery divided by the average green pounds per week from the weekly single origin use sheet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Irving Farm</author>
  </authors>
  <commentList>
    <comment ref="A1" authorId="0" shapeId="0" xr:uid="{D8BE8A5F-6D30-7049-8742-88CAA3E0D7CA}">
      <text>
        <r>
          <rPr>
            <b/>
            <sz val="10"/>
            <color rgb="FF000000"/>
            <rFont val="Tahoma"/>
            <family val="2"/>
          </rPr>
          <t xml:space="preserve">How to use:
</t>
        </r>
        <r>
          <rPr>
            <sz val="10"/>
            <color rgb="FF000000"/>
            <rFont val="Tahoma"/>
            <family val="2"/>
          </rPr>
          <t xml:space="preserve">This sheet is intended to be used for estimating how much of a particular blend component the business will use each week. 
</t>
        </r>
        <r>
          <rPr>
            <sz val="10"/>
            <color rgb="FF000000"/>
            <rFont val="Tahoma"/>
            <family val="2"/>
          </rPr>
          <t xml:space="preserve">
</t>
        </r>
        <r>
          <rPr>
            <sz val="10"/>
            <color rgb="FF000000"/>
            <rFont val="Tahoma"/>
            <family val="2"/>
          </rPr>
          <t xml:space="preserve">This sheet can also be used to project the impact that a change in the product mix will have on coffee use. 
</t>
        </r>
        <r>
          <rPr>
            <sz val="10"/>
            <color rgb="FF000000"/>
            <rFont val="Tahoma"/>
            <family val="2"/>
          </rPr>
          <t xml:space="preserve">
</t>
        </r>
        <r>
          <rPr>
            <sz val="10"/>
            <color rgb="FF000000"/>
            <rFont val="Tahoma"/>
            <family val="2"/>
          </rPr>
          <t xml:space="preserve">Ways to use this sheet:
</t>
        </r>
        <r>
          <rPr>
            <sz val="10"/>
            <color rgb="FF000000"/>
            <rFont val="Tahoma"/>
            <family val="2"/>
          </rPr>
          <t xml:space="preserve">
</t>
        </r>
        <r>
          <rPr>
            <sz val="10"/>
            <color rgb="FF000000"/>
            <rFont val="Tahoma"/>
            <family val="2"/>
          </rPr>
          <t xml:space="preserve">Example:
</t>
        </r>
        <r>
          <rPr>
            <sz val="10"/>
            <color rgb="FF000000"/>
            <rFont val="Tahoma"/>
            <family val="2"/>
          </rPr>
          <t xml:space="preserve">The business can look at how much of the Brazil component the business should expect to use each week when contracting coffee to make sure that they are buying the right amount. 
</t>
        </r>
        <r>
          <rPr>
            <sz val="10"/>
            <color rgb="FF000000"/>
            <rFont val="Tahoma"/>
            <family val="2"/>
          </rPr>
          <t xml:space="preserve">
</t>
        </r>
        <r>
          <rPr>
            <sz val="10"/>
            <color rgb="FF000000"/>
            <rFont val="Tahoma"/>
            <family val="2"/>
          </rPr>
          <t xml:space="preserve">Example 2: 
</t>
        </r>
        <r>
          <rPr>
            <sz val="10"/>
            <color rgb="FF000000"/>
            <rFont val="Tahoma"/>
            <family val="2"/>
          </rPr>
          <t xml:space="preserve">The business has a big new wholesale account that is going to use the Dark Roast. The business can see the impact that this will have on weekly coffee usage by changeing the Estimated weekly volume of Dark Roast and seeing the impact on components
</t>
        </r>
        <r>
          <rPr>
            <sz val="10"/>
            <color rgb="FF000000"/>
            <rFont val="Tahoma"/>
            <family val="2"/>
          </rPr>
          <t xml:space="preserve">
</t>
        </r>
      </text>
    </comment>
    <comment ref="B4" authorId="0" shapeId="0" xr:uid="{83ACBF40-CED9-E645-A8DA-3A21AF1F6BC2}">
      <text>
        <r>
          <rPr>
            <b/>
            <sz val="10"/>
            <color rgb="FF000000"/>
            <rFont val="Tahoma"/>
            <family val="2"/>
          </rPr>
          <t xml:space="preserve">How to use:
</t>
        </r>
        <r>
          <rPr>
            <sz val="10"/>
            <color rgb="FF000000"/>
            <rFont val="Tahoma"/>
            <family val="2"/>
          </rPr>
          <t xml:space="preserve">Estiamte your weekly sales of each blend. This might come from Quickbooks, online sales software, or your own knowlegde about your business. 
</t>
        </r>
        <r>
          <rPr>
            <sz val="10"/>
            <color rgb="FF000000"/>
            <rFont val="Tahoma"/>
            <family val="2"/>
          </rPr>
          <t xml:space="preserve">
</t>
        </r>
        <r>
          <rPr>
            <sz val="10"/>
            <color rgb="FF000000"/>
            <rFont val="Tahoma"/>
            <family val="2"/>
          </rPr>
          <t xml:space="preserve">These numbers should be </t>
        </r>
        <r>
          <rPr>
            <u/>
            <sz val="10"/>
            <color rgb="FF000000"/>
            <rFont val="Tahoma"/>
            <family val="2"/>
          </rPr>
          <t xml:space="preserve">green coffee. </t>
        </r>
        <r>
          <rPr>
            <sz val="10"/>
            <color rgb="FF000000"/>
            <rFont val="Tahoma"/>
            <family val="2"/>
          </rPr>
          <t xml:space="preserve">If you're using roasted coffee numbers, simply multiply by your average amount of shrink per roast (or use 16% for a medium roast as a conservative rough estimate). </t>
        </r>
      </text>
    </comment>
    <comment ref="B11" authorId="0" shapeId="0" xr:uid="{7AF7B0F6-1757-E14D-9966-A2F26E9F3EDF}">
      <text>
        <r>
          <rPr>
            <b/>
            <sz val="11"/>
            <color rgb="FF000000"/>
            <rFont val="Calibri"/>
            <family val="2"/>
          </rPr>
          <t>How to use:</t>
        </r>
        <r>
          <rPr>
            <sz val="11"/>
            <color rgb="FF000000"/>
            <rFont val="Calibri"/>
            <family val="2"/>
          </rPr>
          <t xml:space="preserve">
</t>
        </r>
        <r>
          <rPr>
            <sz val="11"/>
            <color rgb="FF000000"/>
            <rFont val="Calibri"/>
            <family val="2"/>
          </rPr>
          <t xml:space="preserve">These numbers will generate autimatically from the Blends section below. When you make a component change to a blend, the formulas will need to be adjusted.
</t>
        </r>
        <r>
          <rPr>
            <sz val="11"/>
            <color rgb="FF000000"/>
            <rFont val="Calibri"/>
            <family val="2"/>
          </rPr>
          <t xml:space="preserve">
</t>
        </r>
        <r>
          <rPr>
            <sz val="11"/>
            <color rgb="FF000000"/>
            <rFont val="Calibri"/>
            <family val="2"/>
          </rPr>
          <t xml:space="preserve">Example: 
</t>
        </r>
        <r>
          <rPr>
            <sz val="11"/>
            <color rgb="FF000000"/>
            <rFont val="Calibri"/>
            <family val="2"/>
          </rPr>
          <t xml:space="preserve">We replace Guatemala in Breakfast Blend with Colombia. We must adjust cell B13 to include cell C33, which is now Colombia instead of Guatemala. 
</t>
        </r>
        <r>
          <rPr>
            <sz val="10"/>
            <color rgb="FF000000"/>
            <rFont val="Tahoma"/>
            <family val="2"/>
          </rPr>
          <t xml:space="preserve">
</t>
        </r>
      </text>
    </comment>
    <comment ref="C11" authorId="0" shapeId="0" xr:uid="{10A231D6-BC67-2248-896F-8564ECC53027}">
      <text>
        <r>
          <rPr>
            <b/>
            <sz val="10"/>
            <color rgb="FF000000"/>
            <rFont val="Tahoma"/>
            <family val="2"/>
          </rPr>
          <t xml:space="preserve">How to use:
</t>
        </r>
        <r>
          <rPr>
            <sz val="10"/>
            <color rgb="FF000000"/>
            <rFont val="Tahoma"/>
            <family val="2"/>
          </rPr>
          <t xml:space="preserve">These numbers pull from the inventory tab. Weeks of inventory calcuations assume that inventory counts are accurate, weekly volumes are accurate, and do not account for changes to demand or blend components.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Irving Farm</author>
  </authors>
  <commentList>
    <comment ref="A13" authorId="0" shapeId="0" xr:uid="{575B9743-EC72-6E4A-8516-525C80DB2B1B}">
      <text>
        <r>
          <rPr>
            <b/>
            <sz val="10"/>
            <color rgb="FF000000"/>
            <rFont val="Tahoma"/>
            <family val="2"/>
          </rPr>
          <t>How to use:</t>
        </r>
        <r>
          <rPr>
            <sz val="10"/>
            <color rgb="FF000000"/>
            <rFont val="Tahoma"/>
            <family val="2"/>
          </rPr>
          <t xml:space="preserve">
</t>
        </r>
        <r>
          <rPr>
            <sz val="10"/>
            <color rgb="FF000000"/>
            <rFont val="Tahoma"/>
            <family val="2"/>
          </rPr>
          <t xml:space="preserve">Create a new row each week and enter the lbs of green coffee used from Cropster Production Report or from your weekly inventory count. </t>
        </r>
      </text>
    </comment>
    <comment ref="B14" authorId="0" shapeId="0" xr:uid="{953394B7-A768-1A45-AECE-5E80BFABFBB7}">
      <text>
        <r>
          <rPr>
            <b/>
            <sz val="10"/>
            <color rgb="FF000000"/>
            <rFont val="Tahoma"/>
            <family val="2"/>
          </rPr>
          <t xml:space="preserve">How to use:
</t>
        </r>
        <r>
          <rPr>
            <sz val="10"/>
            <color rgb="FF000000"/>
            <rFont val="Tahoma"/>
            <family val="2"/>
          </rPr>
          <t xml:space="preserve">Adjust the formula in the cell each week to include the new row of data that you have added. Pull across to apply to the rest of the coffees.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Irving Farm</author>
  </authors>
  <commentList>
    <comment ref="A13" authorId="0" shapeId="0" xr:uid="{0FDB36B8-E8A2-1C45-A63B-5F716F33F0F7}">
      <text>
        <r>
          <rPr>
            <b/>
            <sz val="10"/>
            <color rgb="FF000000"/>
            <rFont val="Tahoma"/>
            <family val="2"/>
          </rPr>
          <t>How to use:</t>
        </r>
        <r>
          <rPr>
            <sz val="10"/>
            <color rgb="FF000000"/>
            <rFont val="Tahoma"/>
            <family val="2"/>
          </rPr>
          <t xml:space="preserve">
</t>
        </r>
        <r>
          <rPr>
            <sz val="10"/>
            <color rgb="FF000000"/>
            <rFont val="Tahoma"/>
            <family val="2"/>
          </rPr>
          <t xml:space="preserve">Create a new row each week and enter the lbs of green coffee used from Cropster Production Report or from your weekly inventory count. </t>
        </r>
      </text>
    </comment>
    <comment ref="B14" authorId="0" shapeId="0" xr:uid="{D6C75BA1-018C-AF4C-9399-655478168BD5}">
      <text>
        <r>
          <rPr>
            <b/>
            <sz val="10"/>
            <color rgb="FF000000"/>
            <rFont val="Tahoma"/>
            <family val="2"/>
          </rPr>
          <t xml:space="preserve">How to use:
</t>
        </r>
        <r>
          <rPr>
            <sz val="10"/>
            <color rgb="FF000000"/>
            <rFont val="Tahoma"/>
            <family val="2"/>
          </rPr>
          <t xml:space="preserve">Adjust the formula in the cell each week to include the new row of data that you have added. Pull across to apply to the rest of the coffees. 
</t>
        </r>
      </text>
    </comment>
  </commentList>
</comments>
</file>

<file path=xl/sharedStrings.xml><?xml version="1.0" encoding="utf-8"?>
<sst xmlns="http://schemas.openxmlformats.org/spreadsheetml/2006/main" count="99" uniqueCount="45">
  <si>
    <t>Blends</t>
  </si>
  <si>
    <t xml:space="preserve">Blend Components </t>
  </si>
  <si>
    <t xml:space="preserve">Weekly Volume </t>
  </si>
  <si>
    <t>% of Blend</t>
  </si>
  <si>
    <t>Total</t>
  </si>
  <si>
    <t>Week Beginning Monday</t>
  </si>
  <si>
    <t>Brazil</t>
  </si>
  <si>
    <t>Colombia</t>
  </si>
  <si>
    <t xml:space="preserve">Honduras </t>
  </si>
  <si>
    <t>Peru</t>
  </si>
  <si>
    <t>Washed Ethiopia</t>
  </si>
  <si>
    <t>Natural Ethiopia</t>
  </si>
  <si>
    <t>Sumatra</t>
  </si>
  <si>
    <t>Guatemala</t>
  </si>
  <si>
    <t xml:space="preserve">Colombia </t>
  </si>
  <si>
    <t xml:space="preserve">Peru </t>
  </si>
  <si>
    <t>Honduras</t>
  </si>
  <si>
    <t>Mexico</t>
  </si>
  <si>
    <t xml:space="preserve">Natural Ethiopia </t>
  </si>
  <si>
    <t xml:space="preserve">Decaf </t>
  </si>
  <si>
    <t>Decaf</t>
  </si>
  <si>
    <t xml:space="preserve">Estimated Weekly Volume </t>
  </si>
  <si>
    <t>Espresso Blend</t>
  </si>
  <si>
    <t>Breakfast Blend</t>
  </si>
  <si>
    <t>House Blend</t>
  </si>
  <si>
    <t>Dark Roast Blend</t>
  </si>
  <si>
    <t xml:space="preserve">Dark Roast Blend </t>
  </si>
  <si>
    <t xml:space="preserve">Example Coffee Company Inventory Management Tool </t>
  </si>
  <si>
    <t xml:space="preserve">Weeks of Inventory on hand </t>
  </si>
  <si>
    <t>Single Origin Coffees</t>
  </si>
  <si>
    <t>El Salvador</t>
  </si>
  <si>
    <t>Costa Rica</t>
  </si>
  <si>
    <t xml:space="preserve">Congo </t>
  </si>
  <si>
    <t>Bag Size (kg)</t>
  </si>
  <si>
    <t>Ecuador</t>
  </si>
  <si>
    <t xml:space="preserve">Weeks of Inventory </t>
  </si>
  <si>
    <t xml:space="preserve">Example Coffee Company Weekly Green Coffee Use Tracker - Single Origins </t>
  </si>
  <si>
    <t xml:space="preserve">Example Coffee Company Weekly Green Coffee Use Tracker - Blend Components </t>
  </si>
  <si>
    <t>Congo</t>
  </si>
  <si>
    <t xml:space="preserve">Example Coffee Company Roastery Inventory </t>
  </si>
  <si>
    <t>Expected Weekly Coffee Use (lbs)</t>
  </si>
  <si>
    <t xml:space="preserve">Expected Weekly Coffee Use (lbs) </t>
  </si>
  <si>
    <t>Inventory on Hand (lbs)</t>
  </si>
  <si>
    <t xml:space="preserve">Bags on Hand </t>
  </si>
  <si>
    <t xml:space="preserve">Bags on Hnad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</si>
</sst>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_(* #,##0.0_);_(* \(#,##0.0\);_(* &quot;-&quot;??_);_(@_)"/>
  </numFmts>
  <fonts count="9" x14ac:knownFonts="1">
    <font>
      <sz val="12"/>
      <color theme="1"/>
      <name val="Calibri"/>
      <family val="2"/>
      <scheme val="minor"/>
    </font>
    <font>
      <sz val="12"/>
      <color theme="1"/>
      <name val="Calibri"/>
      <family val="2"/>
      <scheme val="minor"/>
    </font>
    <font>
      <b/>
      <sz val="12"/>
      <color theme="1"/>
      <name val="Calibri"/>
      <family val="2"/>
      <scheme val="minor"/>
    </font>
    <font>
      <sz val="8"/>
      <name val="Calibri"/>
      <family val="2"/>
      <scheme val="minor"/>
    </font>
    <font>
      <sz val="10"/>
      <color rgb="FF000000"/>
      <name val="Tahoma"/>
      <family val="2"/>
    </font>
    <font>
      <b/>
      <sz val="10"/>
      <color rgb="FF000000"/>
      <name val="Tahoma"/>
      <family val="2"/>
    </font>
    <font>
      <u/>
      <sz val="10"/>
      <color rgb="FF000000"/>
      <name val="Tahoma"/>
      <family val="2"/>
    </font>
    <font>
      <b/>
      <sz val="11"/>
      <color rgb="FF000000"/>
      <name val="Calibri"/>
      <family val="2"/>
    </font>
    <font>
      <sz val="11"/>
      <color rgb="FF00000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3">
    <xf numFmtId="0" fontId="0" fillId="0" borderId="0" xfId="0"/>
    <xf numFmtId="0" fontId="2" fillId="0" borderId="0" xfId="0" applyFont="1"/>
    <xf numFmtId="0" fontId="0" fillId="0" borderId="1" xfId="0" applyBorder="1"/>
    <xf numFmtId="14" fontId="0" fillId="0" borderId="0" xfId="0" applyNumberFormat="1"/>
    <xf numFmtId="164" fontId="2" fillId="0" borderId="0" xfId="1" applyNumberFormat="1" applyFont="1"/>
    <xf numFmtId="9" fontId="0" fillId="0" borderId="1" xfId="2" applyFont="1" applyBorder="1"/>
    <xf numFmtId="9" fontId="0" fillId="0" borderId="0" xfId="2" applyFont="1" applyBorder="1"/>
    <xf numFmtId="22" fontId="0" fillId="0" borderId="0" xfId="0" applyNumberFormat="1"/>
    <xf numFmtId="3" fontId="0" fillId="0" borderId="1" xfId="0" applyNumberFormat="1" applyBorder="1"/>
    <xf numFmtId="164" fontId="0" fillId="0" borderId="1" xfId="1" applyNumberFormat="1" applyFont="1" applyBorder="1"/>
    <xf numFmtId="165" fontId="0" fillId="0" borderId="1" xfId="0" applyNumberFormat="1" applyBorder="1"/>
    <xf numFmtId="3" fontId="0" fillId="0" borderId="0" xfId="0" applyNumberFormat="1"/>
    <xf numFmtId="43" fontId="0" fillId="0" borderId="1" xfId="1" applyFont="1" applyBorder="1"/>
  </cellXfs>
  <cellStyles count="3">
    <cellStyle name="Comma" xfId="1" builtinId="3"/>
    <cellStyle name="Normal" xfId="0" builtinId="0"/>
    <cellStyle name="Percent" xfId="2" builtinId="5"/>
  </cellStyles>
  <dxfs count="2">
    <dxf>
      <font>
        <b/>
        <i val="0"/>
        <strike val="0"/>
        <condense val="0"/>
        <extend val="0"/>
        <outline val="0"/>
        <shadow val="0"/>
        <u val="none"/>
        <vertAlign val="baseline"/>
        <sz val="12"/>
        <color theme="1"/>
        <name val="Calibri"/>
        <family val="2"/>
        <scheme val="minor"/>
      </font>
    </dxf>
    <dxf>
      <font>
        <b/>
        <i val="0"/>
        <strike val="0"/>
        <condense val="0"/>
        <extend val="0"/>
        <outline val="0"/>
        <shadow val="0"/>
        <u val="none"/>
        <vertAlign val="baseline"/>
        <sz val="12"/>
        <color theme="1"/>
        <name val="Calibri"/>
        <family val="2"/>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685800</xdr:colOff>
      <xdr:row>1</xdr:row>
      <xdr:rowOff>0</xdr:rowOff>
    </xdr:from>
    <xdr:to>
      <xdr:col>16</xdr:col>
      <xdr:colOff>165100</xdr:colOff>
      <xdr:row>34</xdr:row>
      <xdr:rowOff>165100</xdr:rowOff>
    </xdr:to>
    <xdr:sp macro="" textlink="">
      <xdr:nvSpPr>
        <xdr:cNvPr id="2" name="TextBox 1">
          <a:extLst>
            <a:ext uri="{FF2B5EF4-FFF2-40B4-BE49-F238E27FC236}">
              <a16:creationId xmlns:a16="http://schemas.microsoft.com/office/drawing/2014/main" id="{F09324DF-DDD4-96FA-1FD0-3598FFAFF977}"/>
            </a:ext>
          </a:extLst>
        </xdr:cNvPr>
        <xdr:cNvSpPr txBox="1"/>
      </xdr:nvSpPr>
      <xdr:spPr>
        <a:xfrm>
          <a:off x="685800" y="203200"/>
          <a:ext cx="12687300" cy="6870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400" u="sng"/>
            <a:t>Green Coffee Inventory Manager</a:t>
          </a:r>
        </a:p>
        <a:p>
          <a:r>
            <a:rPr lang="en-US" sz="1400" u="none" baseline="0"/>
            <a:t>This spreadsheet is an example of a system that a coffee roasting business can use for green coffee inventory management. </a:t>
          </a:r>
        </a:p>
        <a:p>
          <a:endParaRPr lang="en-US" sz="1400" u="sng" baseline="0"/>
        </a:p>
        <a:p>
          <a:r>
            <a:rPr lang="en-US" sz="1400" b="1" u="none" baseline="0"/>
            <a:t>Why?</a:t>
          </a:r>
        </a:p>
        <a:p>
          <a:r>
            <a:rPr lang="en-US" sz="1400" b="0" u="none" baseline="0"/>
            <a:t>Keeping track of inventory every week can help a coffee roasting organization:</a:t>
          </a:r>
        </a:p>
        <a:p>
          <a:r>
            <a:rPr lang="en-US" sz="1400" b="0" u="none" baseline="0"/>
            <a:t>-Understand when they're going to run out of each coffee in their warehouse</a:t>
          </a:r>
        </a:p>
        <a:p>
          <a:r>
            <a:rPr lang="en-US" sz="1400" b="0" u="none" baseline="0"/>
            <a:t>-Efficiently manage green coffee deliveries </a:t>
          </a:r>
        </a:p>
        <a:p>
          <a:r>
            <a:rPr lang="en-US" sz="1400" b="0" u="none" baseline="0"/>
            <a:t>-Accurately project coffee needs in the future </a:t>
          </a:r>
        </a:p>
        <a:p>
          <a:r>
            <a:rPr lang="en-US" sz="1400" b="0" u="none" baseline="0"/>
            <a:t>-Identify seasonality and trends in the comapany's coffee use </a:t>
          </a:r>
        </a:p>
        <a:p>
          <a:endParaRPr lang="en-US" sz="1400" b="0" u="none" baseline="0"/>
        </a:p>
        <a:p>
          <a:r>
            <a:rPr lang="en-US" sz="1400" b="1" u="none" baseline="0"/>
            <a:t>How?</a:t>
          </a:r>
        </a:p>
        <a:p>
          <a:r>
            <a:rPr lang="en-US" sz="1400" b="0" u="none" baseline="0"/>
            <a:t>This spreasheet tracks inventory through weekly manual entry of how much of each coffee was used at the roastery. When data about how much coffee the business has been using is combined with how much inventory the business has on hand, it's simple to calculate aproximately when inventory for each product will run out. This will help the buisiness set re-order points, safety stock levels, and optimize when and how much coffee the business moves from Ex-warehosue the roasting facility. </a:t>
          </a:r>
        </a:p>
        <a:p>
          <a:endParaRPr lang="en-US" sz="1400" b="0" u="none" baseline="0"/>
        </a:p>
        <a:p>
          <a:r>
            <a:rPr lang="en-US" sz="1400" b="1" u="none" baseline="0"/>
            <a:t>Notes:</a:t>
          </a:r>
        </a:p>
        <a:p>
          <a:r>
            <a:rPr lang="en-US" sz="1400" b="0" u="none" baseline="0"/>
            <a:t>All of the numbers in this spreadsheet should be green coffee and not roasted coffee. </a:t>
          </a:r>
        </a:p>
        <a:p>
          <a:endParaRPr lang="en-US" sz="1400" b="0" u="none" baseline="0"/>
        </a:p>
        <a:p>
          <a:r>
            <a:rPr lang="en-US" sz="1400" b="0" u="none" baseline="0"/>
            <a:t>There is a lot of data in this spreadhseet that is manually entered on a regular basis and a lot of formulas that have to be updated weekly. Always double check everything before making decisions based on the data. A missed key-stroke or a wrong formula can lead to a critical mistake. </a:t>
          </a:r>
        </a:p>
        <a:p>
          <a:endParaRPr lang="en-US" sz="1400" b="0" u="none" baseline="0"/>
        </a:p>
        <a:p>
          <a:r>
            <a:rPr lang="en-US" sz="1400" b="0" u="none" baseline="0"/>
            <a:t>The blends, coffees, and numbers in this spreadhseet are made up and don't represent any real company's products.</a:t>
          </a:r>
        </a:p>
        <a:p>
          <a:endParaRPr lang="en-US" sz="1400" b="0" u="none" baseline="0"/>
        </a:p>
        <a:p>
          <a:r>
            <a:rPr lang="en-US" sz="1400" b="0" u="none" baseline="0"/>
            <a:t>This analysis assumes a very simple operation that is only producing 1lb bags of whole bean roasted coffee</a:t>
          </a:r>
        </a:p>
        <a:p>
          <a:endParaRPr lang="en-US" sz="1400" b="0" u="none" baseline="0"/>
        </a:p>
        <a:p>
          <a:r>
            <a:rPr lang="en-US" sz="1400" b="0" u="sng" baseline="0"/>
            <a:t>Efficiency for Sustainabilty is not responsible for any mistakes, bad data, or wrong assumptions that are generated from using this spreadheet. </a:t>
          </a:r>
        </a:p>
        <a:p>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A26E461-A2B9-5642-A3CB-E6CFEDBECA73}" name="Table1" displayName="Table1" ref="A4:K14" totalsRowShown="0" headerRowDxfId="1">
  <autoFilter ref="A4:K14" xr:uid="{DA26E461-A2B9-5642-A3CB-E6CFEDBECA73}"/>
  <tableColumns count="11">
    <tableColumn id="1" xr3:uid="{14AFF9A3-5524-334C-8618-34A5285C8CD3}" name="Week Beginning Monday"/>
    <tableColumn id="2" xr3:uid="{007D26EC-6A55-BA43-A74D-C2170AD534B5}" name="Brazil"/>
    <tableColumn id="3" xr3:uid="{67D025CC-0CBA-784D-A89E-A81840A6F0EE}" name="Colombia "/>
    <tableColumn id="4" xr3:uid="{57DB5414-2E0C-A84B-90DE-D5A22A1C3BE3}" name="Honduras "/>
    <tableColumn id="5" xr3:uid="{B1617A21-EF97-F447-85E6-0D7A9DA4C35D}" name="Peru "/>
    <tableColumn id="6" xr3:uid="{A8B7F83F-FE36-044E-A731-FAAEB2A49957}" name="Washed Ethiopia"/>
    <tableColumn id="7" xr3:uid="{0C054736-33D2-8248-9E14-A3C37EAD866A}" name="Natural Ethiopia"/>
    <tableColumn id="8" xr3:uid="{2FF5F019-191A-5049-BC01-708F2BD3E6FB}" name="Sumatra"/>
    <tableColumn id="9" xr3:uid="{F676D087-6803-AE4D-92AA-077B853D0EA0}" name="Mexico"/>
    <tableColumn id="10" xr3:uid="{C3767965-19D5-8C49-B01E-ED3E32BB2086}" name="Guatemala"/>
    <tableColumn id="11" xr3:uid="{77DE1E55-F9B3-0243-861C-47596B3A1947}" name="Decaf"/>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5C16930-F80A-4A48-9DA0-F0BCCE7C899F}" name="Table13" displayName="Table13" ref="A4:E14" totalsRowShown="0" headerRowDxfId="0">
  <autoFilter ref="A4:E14" xr:uid="{A5C16930-F80A-4A48-9DA0-F0BCCE7C899F}"/>
  <tableColumns count="5">
    <tableColumn id="1" xr3:uid="{DF19D0C1-4912-8D4E-9E85-8C6A34FD1188}" name="Week Beginning Monday"/>
    <tableColumn id="2" xr3:uid="{3F1B49E0-CDDD-BC4B-9108-05A7C95D001B}" name="El Salvador"/>
    <tableColumn id="3" xr3:uid="{E6808543-7E9F-2243-9EB1-76E0CA1618BE}" name="Costa Rica"/>
    <tableColumn id="4" xr3:uid="{F3BFC94C-6399-0E41-9D48-ECC2D19A3EA3}" name="Ecuador"/>
    <tableColumn id="5" xr3:uid="{2B813D21-AAAC-F942-A854-09807E6DCE82}" name="Congo"/>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table" Target="../tables/table1.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table" Target="../tables/table2.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8FC828-B450-174A-8FB5-EBE8E827AB33}">
  <dimension ref="A1"/>
  <sheetViews>
    <sheetView workbookViewId="0">
      <selection activeCell="F22" sqref="F22"/>
    </sheetView>
  </sheetViews>
  <sheetFormatPr baseColWidth="10" defaultRowHeight="16" x14ac:dyDescent="0.2"/>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5ABDDB-26DF-D44E-B8E9-35C15A03BD67}">
  <dimension ref="A1:E21"/>
  <sheetViews>
    <sheetView tabSelected="1" workbookViewId="0">
      <selection activeCell="M14" sqref="M14"/>
    </sheetView>
  </sheetViews>
  <sheetFormatPr baseColWidth="10" defaultRowHeight="16" x14ac:dyDescent="0.2"/>
  <cols>
    <col min="1" max="5" width="20.83203125" customWidth="1"/>
  </cols>
  <sheetData>
    <row r="1" spans="1:5" x14ac:dyDescent="0.2">
      <c r="A1" t="s">
        <v>39</v>
      </c>
    </row>
    <row r="2" spans="1:5" x14ac:dyDescent="0.2">
      <c r="A2" s="7">
        <f ca="1">NOW()</f>
        <v>45238.473075462964</v>
      </c>
    </row>
    <row r="4" spans="1:5" x14ac:dyDescent="0.2">
      <c r="A4" s="1" t="s">
        <v>1</v>
      </c>
      <c r="B4" t="s">
        <v>43</v>
      </c>
      <c r="C4" t="s">
        <v>33</v>
      </c>
      <c r="D4" t="s">
        <v>42</v>
      </c>
      <c r="E4" t="s">
        <v>35</v>
      </c>
    </row>
    <row r="5" spans="1:5" x14ac:dyDescent="0.2">
      <c r="A5" s="2" t="s">
        <v>6</v>
      </c>
      <c r="B5" s="2">
        <v>45</v>
      </c>
      <c r="C5" s="2">
        <v>59</v>
      </c>
      <c r="D5" s="9">
        <f>B5*C5*2.2</f>
        <v>5841.0000000000009</v>
      </c>
      <c r="E5" s="10">
        <f>D5/'Blend Volume Estimates'!B12</f>
        <v>3.679370078740158</v>
      </c>
    </row>
    <row r="6" spans="1:5" x14ac:dyDescent="0.2">
      <c r="A6" s="2" t="s">
        <v>7</v>
      </c>
      <c r="B6" s="2">
        <v>35</v>
      </c>
      <c r="C6" s="2">
        <v>70</v>
      </c>
      <c r="D6" s="9">
        <f t="shared" ref="D6:D14" si="0">B6*C6*2.2</f>
        <v>5390</v>
      </c>
      <c r="E6" s="10">
        <f>'Roastery Inventory'!D6/'Blend Volume Estimates'!B13</f>
        <v>4.7280701754385968</v>
      </c>
    </row>
    <row r="7" spans="1:5" x14ac:dyDescent="0.2">
      <c r="A7" s="2" t="s">
        <v>8</v>
      </c>
      <c r="B7" s="2">
        <v>11</v>
      </c>
      <c r="C7" s="2">
        <v>69</v>
      </c>
      <c r="D7" s="9">
        <f t="shared" si="0"/>
        <v>1669.8000000000002</v>
      </c>
      <c r="E7" s="10">
        <f>D7/'Blend Volume Estimates'!B14</f>
        <v>6.6792000000000007</v>
      </c>
    </row>
    <row r="8" spans="1:5" x14ac:dyDescent="0.2">
      <c r="A8" s="2" t="s">
        <v>9</v>
      </c>
      <c r="B8" s="2">
        <v>19</v>
      </c>
      <c r="C8" s="2">
        <v>69</v>
      </c>
      <c r="D8" s="9">
        <f t="shared" si="0"/>
        <v>2884.2000000000003</v>
      </c>
      <c r="E8" s="10">
        <f>D8/'Blend Volume Estimates'!B15</f>
        <v>6.0087500000000009</v>
      </c>
    </row>
    <row r="9" spans="1:5" x14ac:dyDescent="0.2">
      <c r="A9" s="2" t="s">
        <v>10</v>
      </c>
      <c r="B9" s="2">
        <v>12</v>
      </c>
      <c r="C9" s="2">
        <v>60</v>
      </c>
      <c r="D9" s="9">
        <f t="shared" si="0"/>
        <v>1584.0000000000002</v>
      </c>
      <c r="E9" s="10">
        <f>D9/'Blend Volume Estimates'!B16</f>
        <v>1.7600000000000002</v>
      </c>
    </row>
    <row r="10" spans="1:5" x14ac:dyDescent="0.2">
      <c r="A10" s="2" t="s">
        <v>11</v>
      </c>
      <c r="B10" s="2">
        <v>12</v>
      </c>
      <c r="C10" s="2">
        <v>60</v>
      </c>
      <c r="D10" s="9">
        <f t="shared" si="0"/>
        <v>1584.0000000000002</v>
      </c>
      <c r="E10" s="10">
        <f>D10/'Blend Volume Estimates'!B17</f>
        <v>3.3000000000000003</v>
      </c>
    </row>
    <row r="11" spans="1:5" x14ac:dyDescent="0.2">
      <c r="A11" s="2" t="s">
        <v>12</v>
      </c>
      <c r="B11" s="2">
        <v>9</v>
      </c>
      <c r="C11" s="2">
        <v>60</v>
      </c>
      <c r="D11" s="9">
        <f t="shared" si="0"/>
        <v>1188</v>
      </c>
      <c r="E11" s="10">
        <f>D11/'Blend Volume Estimates'!B18</f>
        <v>3.0658064516129033</v>
      </c>
    </row>
    <row r="12" spans="1:5" x14ac:dyDescent="0.2">
      <c r="A12" s="2" t="s">
        <v>17</v>
      </c>
      <c r="B12" s="2">
        <v>7</v>
      </c>
      <c r="C12" s="2">
        <v>69</v>
      </c>
      <c r="D12" s="9">
        <f t="shared" si="0"/>
        <v>1062.6000000000001</v>
      </c>
      <c r="E12" s="10">
        <f>D12/'Blend Volume Estimates'!B19</f>
        <v>4.2504000000000008</v>
      </c>
    </row>
    <row r="13" spans="1:5" x14ac:dyDescent="0.2">
      <c r="A13" s="2" t="s">
        <v>13</v>
      </c>
      <c r="B13" s="2">
        <v>7</v>
      </c>
      <c r="C13" s="2">
        <v>69</v>
      </c>
      <c r="D13" s="9">
        <f t="shared" si="0"/>
        <v>1062.6000000000001</v>
      </c>
      <c r="E13" s="10">
        <f>D13/'Blend Volume Estimates'!B20</f>
        <v>2.1252000000000004</v>
      </c>
    </row>
    <row r="14" spans="1:5" x14ac:dyDescent="0.2">
      <c r="A14" s="2" t="s">
        <v>19</v>
      </c>
      <c r="B14" s="2">
        <v>15</v>
      </c>
      <c r="C14" s="2">
        <v>69</v>
      </c>
      <c r="D14" s="9">
        <f t="shared" si="0"/>
        <v>2277</v>
      </c>
      <c r="E14" s="10">
        <f>D14/'Blend Volume Estimates'!B21</f>
        <v>5.6924999999999999</v>
      </c>
    </row>
    <row r="17" spans="1:5" x14ac:dyDescent="0.2">
      <c r="A17" s="1" t="s">
        <v>29</v>
      </c>
      <c r="B17" t="s">
        <v>44</v>
      </c>
      <c r="C17" t="s">
        <v>33</v>
      </c>
      <c r="D17" t="s">
        <v>42</v>
      </c>
      <c r="E17" t="s">
        <v>35</v>
      </c>
    </row>
    <row r="18" spans="1:5" x14ac:dyDescent="0.2">
      <c r="A18" s="2" t="s">
        <v>30</v>
      </c>
      <c r="B18" s="2">
        <v>4</v>
      </c>
      <c r="C18" s="2">
        <v>69</v>
      </c>
      <c r="D18" s="9">
        <f>B18*C18*2.2</f>
        <v>607.20000000000005</v>
      </c>
      <c r="E18" s="10">
        <f>D18/'Weekly Single Origin Use'!B14</f>
        <v>10.676043956043957</v>
      </c>
    </row>
    <row r="19" spans="1:5" x14ac:dyDescent="0.2">
      <c r="A19" s="2" t="s">
        <v>31</v>
      </c>
      <c r="B19" s="2">
        <v>6</v>
      </c>
      <c r="C19" s="2">
        <v>69</v>
      </c>
      <c r="D19" s="9">
        <f t="shared" ref="D19:D21" si="1">B19*C19*2.2</f>
        <v>910.80000000000007</v>
      </c>
      <c r="E19" s="10">
        <f>D19/'Weekly Single Origin Use'!C14</f>
        <v>9.3415384615384625</v>
      </c>
    </row>
    <row r="20" spans="1:5" x14ac:dyDescent="0.2">
      <c r="A20" s="2" t="s">
        <v>34</v>
      </c>
      <c r="B20" s="2">
        <v>3</v>
      </c>
      <c r="C20" s="2">
        <v>69</v>
      </c>
      <c r="D20" s="9">
        <f t="shared" si="1"/>
        <v>455.40000000000003</v>
      </c>
      <c r="E20" s="10">
        <f>D20/'Weekly Single Origin Use'!D14</f>
        <v>5.4133729569093614</v>
      </c>
    </row>
    <row r="21" spans="1:5" x14ac:dyDescent="0.2">
      <c r="A21" s="2" t="s">
        <v>32</v>
      </c>
      <c r="B21" s="2">
        <v>11</v>
      </c>
      <c r="C21" s="2">
        <v>60</v>
      </c>
      <c r="D21" s="9">
        <f t="shared" si="1"/>
        <v>1452.0000000000002</v>
      </c>
      <c r="E21" s="10">
        <f>D21/'Weekly Single Origin Use'!E14</f>
        <v>12.357446808510641</v>
      </c>
    </row>
  </sheetData>
  <pageMargins left="0.7" right="0.7" top="0.75" bottom="0.75" header="0.3" footer="0.3"/>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FB396-C60A-0F4F-991C-87B15707C483}">
  <dimension ref="A1:C51"/>
  <sheetViews>
    <sheetView workbookViewId="0">
      <selection activeCell="F15" sqref="F15"/>
    </sheetView>
  </sheetViews>
  <sheetFormatPr baseColWidth="10" defaultRowHeight="16" x14ac:dyDescent="0.2"/>
  <cols>
    <col min="1" max="3" width="30.83203125" customWidth="1"/>
    <col min="4" max="19" width="20.83203125" customWidth="1"/>
  </cols>
  <sheetData>
    <row r="1" spans="1:3" x14ac:dyDescent="0.2">
      <c r="A1" t="s">
        <v>27</v>
      </c>
    </row>
    <row r="3" spans="1:3" x14ac:dyDescent="0.2">
      <c r="A3" s="1" t="s">
        <v>0</v>
      </c>
      <c r="B3" s="1" t="s">
        <v>21</v>
      </c>
    </row>
    <row r="4" spans="1:3" x14ac:dyDescent="0.2">
      <c r="A4" s="2" t="s">
        <v>22</v>
      </c>
      <c r="B4" s="8">
        <v>3000</v>
      </c>
    </row>
    <row r="5" spans="1:3" x14ac:dyDescent="0.2">
      <c r="A5" s="2" t="s">
        <v>23</v>
      </c>
      <c r="B5" s="8">
        <v>1000</v>
      </c>
    </row>
    <row r="6" spans="1:3" x14ac:dyDescent="0.2">
      <c r="A6" s="2" t="s">
        <v>24</v>
      </c>
      <c r="B6" s="2">
        <v>1200</v>
      </c>
    </row>
    <row r="7" spans="1:3" x14ac:dyDescent="0.2">
      <c r="A7" s="2" t="s">
        <v>25</v>
      </c>
      <c r="B7" s="2">
        <v>775</v>
      </c>
    </row>
    <row r="8" spans="1:3" x14ac:dyDescent="0.2">
      <c r="A8" s="2" t="s">
        <v>19</v>
      </c>
      <c r="B8" s="2">
        <v>400</v>
      </c>
    </row>
    <row r="9" spans="1:3" x14ac:dyDescent="0.2">
      <c r="B9" s="11">
        <f>SUM(B4:B8)</f>
        <v>6375</v>
      </c>
    </row>
    <row r="11" spans="1:3" x14ac:dyDescent="0.2">
      <c r="A11" s="1" t="s">
        <v>1</v>
      </c>
      <c r="B11" s="1" t="s">
        <v>21</v>
      </c>
      <c r="C11" s="1" t="s">
        <v>28</v>
      </c>
    </row>
    <row r="12" spans="1:3" x14ac:dyDescent="0.2">
      <c r="A12" s="2" t="s">
        <v>6</v>
      </c>
      <c r="B12" s="2">
        <f>C27+C45</f>
        <v>1587.5</v>
      </c>
      <c r="C12" s="12">
        <f>'Roastery Inventory'!E5</f>
        <v>3.679370078740158</v>
      </c>
    </row>
    <row r="13" spans="1:3" x14ac:dyDescent="0.2">
      <c r="A13" s="2" t="s">
        <v>7</v>
      </c>
      <c r="B13" s="2">
        <f>C28+C40</f>
        <v>1140</v>
      </c>
      <c r="C13" s="12">
        <f>'Roastery Inventory'!E6</f>
        <v>4.7280701754385968</v>
      </c>
    </row>
    <row r="14" spans="1:3" x14ac:dyDescent="0.2">
      <c r="A14" s="2" t="s">
        <v>8</v>
      </c>
      <c r="B14" s="2">
        <f>C34</f>
        <v>250</v>
      </c>
      <c r="C14" s="12">
        <f>'Roastery Inventory'!E7</f>
        <v>6.6792000000000007</v>
      </c>
    </row>
    <row r="15" spans="1:3" x14ac:dyDescent="0.2">
      <c r="A15" s="2" t="s">
        <v>9</v>
      </c>
      <c r="B15" s="2">
        <f>C39</f>
        <v>480</v>
      </c>
      <c r="C15" s="12">
        <f>'Roastery Inventory'!E8</f>
        <v>6.0087500000000009</v>
      </c>
    </row>
    <row r="16" spans="1:3" x14ac:dyDescent="0.2">
      <c r="A16" s="2" t="s">
        <v>10</v>
      </c>
      <c r="B16" s="2">
        <f>C29</f>
        <v>900</v>
      </c>
      <c r="C16" s="12">
        <f>'Roastery Inventory'!E9</f>
        <v>1.7600000000000002</v>
      </c>
    </row>
    <row r="17" spans="1:3" x14ac:dyDescent="0.2">
      <c r="A17" s="2" t="s">
        <v>11</v>
      </c>
      <c r="B17" s="2">
        <f>C41</f>
        <v>480</v>
      </c>
      <c r="C17" s="12">
        <f>'Roastery Inventory'!E10</f>
        <v>3.3000000000000003</v>
      </c>
    </row>
    <row r="18" spans="1:3" x14ac:dyDescent="0.2">
      <c r="A18" s="2" t="s">
        <v>12</v>
      </c>
      <c r="B18" s="2">
        <f>C46</f>
        <v>387.5</v>
      </c>
      <c r="C18" s="12">
        <f>'Roastery Inventory'!E11</f>
        <v>3.0658064516129033</v>
      </c>
    </row>
    <row r="19" spans="1:3" x14ac:dyDescent="0.2">
      <c r="A19" s="2" t="s">
        <v>17</v>
      </c>
      <c r="B19" s="2">
        <f>C35</f>
        <v>250</v>
      </c>
      <c r="C19" s="12">
        <f>'Roastery Inventory'!E12</f>
        <v>4.2504000000000008</v>
      </c>
    </row>
    <row r="20" spans="1:3" x14ac:dyDescent="0.2">
      <c r="A20" s="2" t="s">
        <v>13</v>
      </c>
      <c r="B20" s="2">
        <f>C33</f>
        <v>500</v>
      </c>
      <c r="C20" s="12">
        <f>'Roastery Inventory'!E13</f>
        <v>2.1252000000000004</v>
      </c>
    </row>
    <row r="21" spans="1:3" x14ac:dyDescent="0.2">
      <c r="A21" s="2" t="s">
        <v>19</v>
      </c>
      <c r="B21" s="2">
        <f>C50</f>
        <v>400</v>
      </c>
      <c r="C21" s="12">
        <f>'Roastery Inventory'!E14</f>
        <v>5.6924999999999999</v>
      </c>
    </row>
    <row r="22" spans="1:3" x14ac:dyDescent="0.2">
      <c r="B22">
        <f>SUM(B12:B21)</f>
        <v>6375</v>
      </c>
    </row>
    <row r="24" spans="1:3" x14ac:dyDescent="0.2">
      <c r="A24" s="1" t="s">
        <v>0</v>
      </c>
    </row>
    <row r="25" spans="1:3" x14ac:dyDescent="0.2">
      <c r="A25" s="1"/>
    </row>
    <row r="26" spans="1:3" x14ac:dyDescent="0.2">
      <c r="A26" s="1" t="s">
        <v>22</v>
      </c>
      <c r="B26" t="s">
        <v>3</v>
      </c>
      <c r="C26" t="s">
        <v>2</v>
      </c>
    </row>
    <row r="27" spans="1:3" x14ac:dyDescent="0.2">
      <c r="A27" s="2" t="s">
        <v>6</v>
      </c>
      <c r="B27" s="5">
        <v>0.4</v>
      </c>
      <c r="C27" s="2">
        <f>$B$4*B27</f>
        <v>1200</v>
      </c>
    </row>
    <row r="28" spans="1:3" x14ac:dyDescent="0.2">
      <c r="A28" s="2" t="s">
        <v>7</v>
      </c>
      <c r="B28" s="5">
        <v>0.3</v>
      </c>
      <c r="C28" s="2">
        <f t="shared" ref="C28:C29" si="0">$B$4*B28</f>
        <v>900</v>
      </c>
    </row>
    <row r="29" spans="1:3" x14ac:dyDescent="0.2">
      <c r="A29" s="2" t="s">
        <v>10</v>
      </c>
      <c r="B29" s="5">
        <v>0.3</v>
      </c>
      <c r="C29" s="2">
        <f t="shared" si="0"/>
        <v>900</v>
      </c>
    </row>
    <row r="30" spans="1:3" x14ac:dyDescent="0.2">
      <c r="A30" t="s">
        <v>4</v>
      </c>
      <c r="C30">
        <f>SUM(C27:C29)</f>
        <v>3000</v>
      </c>
    </row>
    <row r="32" spans="1:3" x14ac:dyDescent="0.2">
      <c r="A32" s="1" t="s">
        <v>23</v>
      </c>
      <c r="B32" t="s">
        <v>3</v>
      </c>
      <c r="C32" t="s">
        <v>2</v>
      </c>
    </row>
    <row r="33" spans="1:3" x14ac:dyDescent="0.2">
      <c r="A33" s="2" t="s">
        <v>13</v>
      </c>
      <c r="B33" s="5">
        <v>0.5</v>
      </c>
      <c r="C33" s="2">
        <f>$B$5*B33</f>
        <v>500</v>
      </c>
    </row>
    <row r="34" spans="1:3" x14ac:dyDescent="0.2">
      <c r="A34" s="2" t="s">
        <v>16</v>
      </c>
      <c r="B34" s="5">
        <v>0.25</v>
      </c>
      <c r="C34" s="2">
        <f t="shared" ref="C34:C35" si="1">$B$5*B34</f>
        <v>250</v>
      </c>
    </row>
    <row r="35" spans="1:3" x14ac:dyDescent="0.2">
      <c r="A35" s="2" t="s">
        <v>17</v>
      </c>
      <c r="B35" s="5">
        <v>0.25</v>
      </c>
      <c r="C35" s="2">
        <f t="shared" si="1"/>
        <v>250</v>
      </c>
    </row>
    <row r="36" spans="1:3" x14ac:dyDescent="0.2">
      <c r="A36" t="s">
        <v>4</v>
      </c>
      <c r="C36">
        <f>SUM(C33:C35)</f>
        <v>1000</v>
      </c>
    </row>
    <row r="38" spans="1:3" x14ac:dyDescent="0.2">
      <c r="A38" s="1" t="s">
        <v>24</v>
      </c>
      <c r="B38" t="s">
        <v>3</v>
      </c>
      <c r="C38" t="s">
        <v>2</v>
      </c>
    </row>
    <row r="39" spans="1:3" x14ac:dyDescent="0.2">
      <c r="A39" s="2" t="s">
        <v>9</v>
      </c>
      <c r="B39" s="5">
        <v>0.4</v>
      </c>
      <c r="C39" s="2">
        <f>$B$6*B39</f>
        <v>480</v>
      </c>
    </row>
    <row r="40" spans="1:3" x14ac:dyDescent="0.2">
      <c r="A40" s="2" t="s">
        <v>14</v>
      </c>
      <c r="B40" s="5">
        <v>0.2</v>
      </c>
      <c r="C40" s="2">
        <f>$B$6*B40</f>
        <v>240</v>
      </c>
    </row>
    <row r="41" spans="1:3" x14ac:dyDescent="0.2">
      <c r="A41" s="2" t="s">
        <v>18</v>
      </c>
      <c r="B41" s="5">
        <v>0.4</v>
      </c>
      <c r="C41" s="2">
        <f>$B$6*B41</f>
        <v>480</v>
      </c>
    </row>
    <row r="42" spans="1:3" x14ac:dyDescent="0.2">
      <c r="A42" t="s">
        <v>4</v>
      </c>
      <c r="C42">
        <f>SUM(C39:C41)</f>
        <v>1200</v>
      </c>
    </row>
    <row r="44" spans="1:3" x14ac:dyDescent="0.2">
      <c r="A44" s="1" t="s">
        <v>26</v>
      </c>
      <c r="B44" t="s">
        <v>3</v>
      </c>
      <c r="C44" t="s">
        <v>2</v>
      </c>
    </row>
    <row r="45" spans="1:3" x14ac:dyDescent="0.2">
      <c r="A45" s="2" t="s">
        <v>6</v>
      </c>
      <c r="B45" s="5">
        <v>0.5</v>
      </c>
      <c r="C45" s="2">
        <f>$B$7*B45</f>
        <v>387.5</v>
      </c>
    </row>
    <row r="46" spans="1:3" x14ac:dyDescent="0.2">
      <c r="A46" s="2" t="s">
        <v>12</v>
      </c>
      <c r="B46" s="5">
        <v>0.5</v>
      </c>
      <c r="C46" s="2">
        <f>$B$7*B46</f>
        <v>387.5</v>
      </c>
    </row>
    <row r="47" spans="1:3" x14ac:dyDescent="0.2">
      <c r="A47" t="s">
        <v>4</v>
      </c>
      <c r="B47" s="6"/>
      <c r="C47">
        <f>SUM(C45:C46)</f>
        <v>775</v>
      </c>
    </row>
    <row r="49" spans="1:3" x14ac:dyDescent="0.2">
      <c r="A49" s="1" t="s">
        <v>19</v>
      </c>
      <c r="B49" t="s">
        <v>3</v>
      </c>
      <c r="C49" t="s">
        <v>2</v>
      </c>
    </row>
    <row r="50" spans="1:3" x14ac:dyDescent="0.2">
      <c r="A50" s="2" t="s">
        <v>19</v>
      </c>
      <c r="B50" s="5">
        <v>1</v>
      </c>
      <c r="C50" s="2">
        <f>$B$8*B50</f>
        <v>400</v>
      </c>
    </row>
    <row r="51" spans="1:3" x14ac:dyDescent="0.2">
      <c r="A51" t="s">
        <v>4</v>
      </c>
      <c r="C51">
        <f>SUM(C50:C50)</f>
        <v>400</v>
      </c>
    </row>
  </sheetData>
  <phoneticPr fontId="3" type="noConversion"/>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A8094-BEFC-3447-BCF1-8883ECB77985}">
  <dimension ref="A1:K14"/>
  <sheetViews>
    <sheetView workbookViewId="0">
      <selection activeCell="C24" sqref="C24"/>
    </sheetView>
  </sheetViews>
  <sheetFormatPr baseColWidth="10" defaultRowHeight="16" x14ac:dyDescent="0.2"/>
  <cols>
    <col min="1" max="1" width="29.6640625" customWidth="1"/>
    <col min="2" max="19" width="20.83203125" customWidth="1"/>
  </cols>
  <sheetData>
    <row r="1" spans="1:11" x14ac:dyDescent="0.2">
      <c r="A1" t="s">
        <v>37</v>
      </c>
    </row>
    <row r="2" spans="1:11" x14ac:dyDescent="0.2">
      <c r="A2" s="7">
        <f ca="1">NOW()</f>
        <v>45238.473075462964</v>
      </c>
    </row>
    <row r="4" spans="1:11" x14ac:dyDescent="0.2">
      <c r="A4" s="1" t="s">
        <v>5</v>
      </c>
      <c r="B4" s="1" t="s">
        <v>6</v>
      </c>
      <c r="C4" s="1" t="s">
        <v>14</v>
      </c>
      <c r="D4" s="1" t="s">
        <v>8</v>
      </c>
      <c r="E4" s="1" t="s">
        <v>15</v>
      </c>
      <c r="F4" s="1" t="s">
        <v>10</v>
      </c>
      <c r="G4" s="1" t="s">
        <v>11</v>
      </c>
      <c r="H4" s="1" t="s">
        <v>12</v>
      </c>
      <c r="I4" s="1" t="s">
        <v>17</v>
      </c>
      <c r="J4" s="1" t="s">
        <v>13</v>
      </c>
      <c r="K4" s="1" t="s">
        <v>20</v>
      </c>
    </row>
    <row r="5" spans="1:11" x14ac:dyDescent="0.2">
      <c r="A5" s="3">
        <v>45047</v>
      </c>
      <c r="B5">
        <v>1650</v>
      </c>
      <c r="C5">
        <v>950</v>
      </c>
      <c r="D5">
        <v>260</v>
      </c>
      <c r="E5">
        <v>500</v>
      </c>
      <c r="F5">
        <v>900</v>
      </c>
      <c r="G5">
        <v>500</v>
      </c>
      <c r="H5">
        <v>400</v>
      </c>
      <c r="I5">
        <v>300</v>
      </c>
      <c r="J5">
        <v>550</v>
      </c>
      <c r="K5">
        <v>325</v>
      </c>
    </row>
    <row r="6" spans="1:11" x14ac:dyDescent="0.2">
      <c r="A6" s="3">
        <v>45054</v>
      </c>
      <c r="B6">
        <v>1500</v>
      </c>
      <c r="C6">
        <v>1100</v>
      </c>
      <c r="D6">
        <v>250</v>
      </c>
      <c r="E6">
        <v>500</v>
      </c>
      <c r="F6">
        <v>899</v>
      </c>
      <c r="G6">
        <v>390</v>
      </c>
      <c r="H6">
        <v>350</v>
      </c>
      <c r="I6">
        <v>200</v>
      </c>
      <c r="J6">
        <v>450</v>
      </c>
      <c r="K6">
        <v>425</v>
      </c>
    </row>
    <row r="7" spans="1:11" x14ac:dyDescent="0.2">
      <c r="A7" s="3">
        <v>45061</v>
      </c>
      <c r="B7">
        <v>1500</v>
      </c>
      <c r="C7">
        <v>1200</v>
      </c>
      <c r="D7">
        <v>250</v>
      </c>
      <c r="E7">
        <v>480</v>
      </c>
      <c r="F7">
        <v>868</v>
      </c>
      <c r="G7">
        <v>450</v>
      </c>
      <c r="H7">
        <v>410</v>
      </c>
      <c r="I7">
        <v>250</v>
      </c>
      <c r="J7">
        <v>600</v>
      </c>
      <c r="K7">
        <v>500</v>
      </c>
    </row>
    <row r="8" spans="1:11" x14ac:dyDescent="0.2">
      <c r="A8" s="3">
        <v>45068</v>
      </c>
      <c r="B8">
        <v>1700</v>
      </c>
      <c r="C8">
        <v>1300</v>
      </c>
      <c r="D8">
        <v>240</v>
      </c>
      <c r="E8">
        <v>490</v>
      </c>
      <c r="F8">
        <v>700</v>
      </c>
      <c r="G8">
        <v>455</v>
      </c>
      <c r="H8">
        <v>360</v>
      </c>
      <c r="I8">
        <v>260</v>
      </c>
      <c r="J8">
        <v>500</v>
      </c>
      <c r="K8">
        <v>500</v>
      </c>
    </row>
    <row r="9" spans="1:11" x14ac:dyDescent="0.2">
      <c r="A9" s="3">
        <v>45075</v>
      </c>
      <c r="B9">
        <v>1245</v>
      </c>
      <c r="C9">
        <v>850</v>
      </c>
      <c r="D9">
        <v>240</v>
      </c>
      <c r="E9">
        <v>510</v>
      </c>
      <c r="F9">
        <v>954</v>
      </c>
      <c r="G9">
        <v>455</v>
      </c>
      <c r="H9">
        <v>400</v>
      </c>
      <c r="I9">
        <v>250</v>
      </c>
      <c r="J9">
        <v>500</v>
      </c>
      <c r="K9">
        <v>425</v>
      </c>
    </row>
    <row r="10" spans="1:11" x14ac:dyDescent="0.2">
      <c r="A10" s="3">
        <v>45082</v>
      </c>
      <c r="B10">
        <v>1700</v>
      </c>
      <c r="C10">
        <v>1120</v>
      </c>
      <c r="D10">
        <v>260</v>
      </c>
      <c r="E10">
        <v>510</v>
      </c>
      <c r="F10">
        <v>960</v>
      </c>
      <c r="G10">
        <v>550</v>
      </c>
      <c r="H10">
        <v>410</v>
      </c>
      <c r="I10">
        <v>245</v>
      </c>
      <c r="J10">
        <v>532</v>
      </c>
      <c r="K10">
        <v>425</v>
      </c>
    </row>
    <row r="11" spans="1:11" x14ac:dyDescent="0.2">
      <c r="A11" s="3">
        <v>45089</v>
      </c>
      <c r="B11">
        <v>1800</v>
      </c>
      <c r="C11">
        <v>1000</v>
      </c>
      <c r="D11">
        <v>260</v>
      </c>
      <c r="E11">
        <v>480</v>
      </c>
      <c r="F11">
        <v>900</v>
      </c>
      <c r="G11">
        <v>500</v>
      </c>
      <c r="H11">
        <v>400</v>
      </c>
      <c r="I11">
        <v>232</v>
      </c>
      <c r="J11">
        <v>499</v>
      </c>
      <c r="K11">
        <v>325</v>
      </c>
    </row>
    <row r="12" spans="1:11" x14ac:dyDescent="0.2">
      <c r="A12" s="3">
        <v>45096</v>
      </c>
      <c r="B12">
        <v>1300</v>
      </c>
      <c r="C12">
        <v>1300</v>
      </c>
      <c r="D12">
        <v>260</v>
      </c>
      <c r="E12">
        <v>480</v>
      </c>
      <c r="F12">
        <v>900</v>
      </c>
      <c r="G12">
        <v>600</v>
      </c>
      <c r="H12">
        <v>350</v>
      </c>
      <c r="I12">
        <v>270</v>
      </c>
      <c r="J12">
        <v>550</v>
      </c>
      <c r="K12">
        <v>325</v>
      </c>
    </row>
    <row r="13" spans="1:11" x14ac:dyDescent="0.2">
      <c r="A13" s="3"/>
    </row>
    <row r="14" spans="1:11" x14ac:dyDescent="0.2">
      <c r="A14" t="s">
        <v>40</v>
      </c>
      <c r="B14" s="4">
        <f>AVERAGE(B5:B13)</f>
        <v>1549.375</v>
      </c>
      <c r="C14" s="4">
        <f t="shared" ref="C14:K14" si="0">AVERAGE(C5:C13)</f>
        <v>1102.5</v>
      </c>
      <c r="D14" s="4">
        <f t="shared" si="0"/>
        <v>252.5</v>
      </c>
      <c r="E14" s="4">
        <f t="shared" si="0"/>
        <v>493.75</v>
      </c>
      <c r="F14" s="4">
        <f t="shared" si="0"/>
        <v>885.125</v>
      </c>
      <c r="G14" s="4">
        <f t="shared" si="0"/>
        <v>487.5</v>
      </c>
      <c r="H14" s="4">
        <f t="shared" si="0"/>
        <v>385</v>
      </c>
      <c r="I14" s="4">
        <f t="shared" si="0"/>
        <v>250.875</v>
      </c>
      <c r="J14" s="4">
        <f t="shared" si="0"/>
        <v>522.625</v>
      </c>
      <c r="K14" s="4">
        <f t="shared" si="0"/>
        <v>406.25</v>
      </c>
    </row>
  </sheetData>
  <phoneticPr fontId="3" type="noConversion"/>
  <pageMargins left="0.7" right="0.7" top="0.75" bottom="0.75" header="0.3" footer="0.3"/>
  <legacyDrawing r:id="rId1"/>
  <tableParts count="1">
    <tablePart r:id="rId2"/>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421B0-B255-3842-8D60-B6AEF5A82A1C}">
  <dimension ref="A1:E14"/>
  <sheetViews>
    <sheetView workbookViewId="0">
      <selection activeCell="B26" sqref="B26"/>
    </sheetView>
  </sheetViews>
  <sheetFormatPr baseColWidth="10" defaultRowHeight="16" x14ac:dyDescent="0.2"/>
  <cols>
    <col min="1" max="1" width="29.6640625" customWidth="1"/>
    <col min="2" max="13" width="20.83203125" customWidth="1"/>
  </cols>
  <sheetData>
    <row r="1" spans="1:5" x14ac:dyDescent="0.2">
      <c r="A1" t="s">
        <v>36</v>
      </c>
    </row>
    <row r="2" spans="1:5" x14ac:dyDescent="0.2">
      <c r="A2" s="7">
        <f ca="1">NOW()</f>
        <v>45238.473075462964</v>
      </c>
    </row>
    <row r="4" spans="1:5" x14ac:dyDescent="0.2">
      <c r="A4" s="1" t="s">
        <v>5</v>
      </c>
      <c r="B4" s="1" t="s">
        <v>30</v>
      </c>
      <c r="C4" s="1" t="s">
        <v>31</v>
      </c>
      <c r="D4" s="1" t="s">
        <v>34</v>
      </c>
      <c r="E4" s="1" t="s">
        <v>38</v>
      </c>
    </row>
    <row r="5" spans="1:5" x14ac:dyDescent="0.2">
      <c r="A5" s="3">
        <v>45047</v>
      </c>
      <c r="B5">
        <v>50</v>
      </c>
      <c r="C5">
        <v>100</v>
      </c>
      <c r="D5">
        <v>75</v>
      </c>
      <c r="E5">
        <v>120</v>
      </c>
    </row>
    <row r="6" spans="1:5" x14ac:dyDescent="0.2">
      <c r="A6" s="3">
        <v>45054</v>
      </c>
      <c r="B6">
        <v>55</v>
      </c>
      <c r="C6">
        <v>90</v>
      </c>
      <c r="D6">
        <v>80</v>
      </c>
      <c r="E6">
        <v>130</v>
      </c>
    </row>
    <row r="7" spans="1:5" x14ac:dyDescent="0.2">
      <c r="A7" s="3">
        <v>45061</v>
      </c>
      <c r="B7">
        <v>65</v>
      </c>
      <c r="C7">
        <v>120</v>
      </c>
      <c r="D7">
        <v>90</v>
      </c>
      <c r="E7">
        <v>125</v>
      </c>
    </row>
    <row r="8" spans="1:5" x14ac:dyDescent="0.2">
      <c r="A8" s="3">
        <v>45068</v>
      </c>
      <c r="B8">
        <v>50</v>
      </c>
      <c r="C8">
        <v>85</v>
      </c>
      <c r="D8">
        <v>80</v>
      </c>
      <c r="E8">
        <v>120</v>
      </c>
    </row>
    <row r="9" spans="1:5" x14ac:dyDescent="0.2">
      <c r="A9" s="3">
        <v>45075</v>
      </c>
      <c r="B9">
        <v>45</v>
      </c>
      <c r="C9">
        <v>75</v>
      </c>
      <c r="D9">
        <v>78</v>
      </c>
      <c r="E9">
        <v>110</v>
      </c>
    </row>
    <row r="10" spans="1:5" x14ac:dyDescent="0.2">
      <c r="A10" s="3">
        <v>45082</v>
      </c>
      <c r="B10">
        <v>70</v>
      </c>
      <c r="C10">
        <v>100</v>
      </c>
      <c r="D10">
        <v>95</v>
      </c>
      <c r="E10">
        <v>105</v>
      </c>
    </row>
    <row r="11" spans="1:5" x14ac:dyDescent="0.2">
      <c r="A11" s="3">
        <v>45089</v>
      </c>
      <c r="B11">
        <v>65</v>
      </c>
      <c r="C11">
        <v>120</v>
      </c>
      <c r="D11">
        <v>85</v>
      </c>
      <c r="E11">
        <v>110</v>
      </c>
    </row>
    <row r="12" spans="1:5" x14ac:dyDescent="0.2">
      <c r="A12" s="3">
        <v>45096</v>
      </c>
      <c r="B12">
        <v>55</v>
      </c>
      <c r="C12">
        <v>90</v>
      </c>
      <c r="D12">
        <v>90</v>
      </c>
      <c r="E12">
        <v>120</v>
      </c>
    </row>
    <row r="13" spans="1:5" x14ac:dyDescent="0.2">
      <c r="A13" s="3"/>
    </row>
    <row r="14" spans="1:5" x14ac:dyDescent="0.2">
      <c r="A14" t="s">
        <v>41</v>
      </c>
      <c r="B14" s="4">
        <f>AVERAGE(B5:B13)</f>
        <v>56.875</v>
      </c>
      <c r="C14" s="4">
        <f t="shared" ref="C14:E14" si="0">AVERAGE(C5:C13)</f>
        <v>97.5</v>
      </c>
      <c r="D14" s="4">
        <f t="shared" si="0"/>
        <v>84.125</v>
      </c>
      <c r="E14" s="4">
        <f t="shared" si="0"/>
        <v>117.5</v>
      </c>
    </row>
  </sheetData>
  <pageMargins left="0.7" right="0.7" top="0.75" bottom="0.75" header="0.3" footer="0.3"/>
  <legacy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Inventory Manager Notes</vt:lpstr>
      <vt:lpstr>Roastery Inventory</vt:lpstr>
      <vt:lpstr>Blend Volume Estimates</vt:lpstr>
      <vt:lpstr>Weekly Blend Component Use</vt:lpstr>
      <vt:lpstr>Weekly Single Origin Use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Irving Farm</dc:creator>
  <cp:lastModifiedBy>Efficiency for Sustainability </cp:lastModifiedBy>
  <dcterms:created xsi:type="dcterms:W3CDTF">2023-05-16T18:19:14Z</dcterms:created>
  <dcterms:modified xsi:type="dcterms:W3CDTF">2023-11-08T16:21:17Z</dcterms:modified>
</cp:coreProperties>
</file>